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FD0A65C6-C469-4820-81F9-7D3C65B1135B}" xr6:coauthVersionLast="44" xr6:coauthVersionMax="44" xr10:uidLastSave="{00000000-0000-0000-0000-000000000000}"/>
  <bookViews>
    <workbookView xWindow="-120" yWindow="-120" windowWidth="20730" windowHeight="11160" tabRatio="801" xr2:uid="{00000000-000D-0000-FFFF-FFFF00000000}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1" i="17" l="1"/>
  <c r="D70" i="17"/>
  <c r="B79" i="17"/>
  <c r="D71" i="17"/>
  <c r="B70" i="17"/>
  <c r="D69" i="17"/>
  <c r="B69" i="17"/>
  <c r="D65" i="17"/>
  <c r="B65" i="17"/>
  <c r="D46" i="17"/>
  <c r="B46" i="17"/>
  <c r="B45" i="17" l="1"/>
  <c r="B44" i="17"/>
  <c r="D16" i="17" l="1"/>
  <c r="B16" i="17"/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57" i="17"/>
  <c r="B57" i="17"/>
  <c r="D111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ehaxhi</author>
  </authors>
  <commentList>
    <comment ref="B9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<sst xmlns="http://schemas.openxmlformats.org/spreadsheetml/2006/main" count="454" uniqueCount="303">
  <si>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</si>
  <si>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</si>
  <si>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</si>
  <si>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</si>
  <si>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</si>
  <si>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</si>
  <si>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</si>
  <si>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</si>
  <si>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</si>
  <si>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</si>
  <si>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</si>
  <si>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</si>
  <si>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</si>
  <si>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</si>
  <si>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</si>
  <si>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</si>
  <si>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</si>
  <si>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</si>
  <si>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</si>
  <si>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</si>
  <si>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</si>
  <si>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</si>
  <si>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</si>
  <si>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</si>
  <si>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</si>
  <si>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</si>
  <si>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</si>
  <si>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</si>
  <si>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</si>
  <si>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</si>
  <si>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</si>
  <si>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</si>
  <si>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</si>
  <si>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</si>
  <si>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</si>
  <si>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</si>
  <si>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</si>
  <si>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</si>
  <si>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</si>
  <si>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</si>
  <si>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</si>
  <si>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</si>
  <si>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</si>
  <si>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</si>
  <si>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</si>
  <si>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</si>
  <si>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</si>
  <si>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</si>
  <si>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</si>
  <si>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</si>
  <si>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</si>
  <si>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</si>
  <si>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</si>
  <si>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</si>
  <si>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</si>
  <si>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</si>
  <si>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</si>
  <si>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</si>
  <si>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</si>
  <si>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</si>
  <si>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</si>
  <si>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</si>
  <si>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</si>
  <si>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</si>
  <si>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</si>
  <si>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</si>
  <si>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</si>
  <si>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</si>
  <si>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</si>
  <si>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</si>
  <si>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</si>
  <si>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</si>
  <si>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</si>
  <si>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</si>
  <si>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</si>
  <si>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</si>
  <si>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</si>
  <si>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</si>
  <si>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</si>
  <si>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</si>
  <si>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</si>
  <si>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</si>
  <si>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</si>
  <si>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</si>
  <si>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</si>
  <si>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</si>
  <si>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</si>
  <si>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</si>
  <si>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</si>
  <si>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</si>
  <si>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</si>
  <si>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</si>
  <si>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</si>
  <si>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</si>
  <si>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</si>
  <si>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</si>
  <si>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</si>
  <si>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</si>
  <si>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</si>
  <si>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</si>
  <si>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</si>
  <si>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</si>
  <si>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</si>
  <si>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</si>
  <si>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</si>
  <si>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</si>
  <si>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</si>
  <si>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</si>
  <si>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</si>
  <si>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</si>
  <si>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</si>
  <si>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</si>
  <si>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</si>
  <si>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</si>
  <si>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</si>
  <si>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</si>
  <si>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</si>
  <si>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</si>
  <si>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</si>
  <si>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</si>
  <si>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</si>
  <si>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</si>
  <si>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</si>
  <si>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</si>
  <si>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</si>
  <si>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</si>
  <si>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</si>
  <si>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</si>
  <si>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</si>
  <si>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</si>
  <si>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</si>
  <si>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</si>
  <si>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</si>
  <si>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</si>
  <si>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</si>
  <si>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</si>
  <si>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</si>
  <si>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</si>
  <si>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</si>
  <si>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</si>
  <si>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</si>
  <si>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</si>
  <si>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</si>
  <si>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</si>
  <si>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</si>
  <si>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</si>
  <si>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</si>
  <si>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</si>
  <si>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</si>
  <si>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</si>
  <si>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</si>
  <si>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</si>
  <si>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</si>
  <si>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</si>
  <si>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</si>
  <si>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</si>
  <si>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</si>
  <si>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</si>
  <si>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</si>
  <si>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</si>
  <si>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</si>
  <si>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</si>
  <si>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</si>
  <si>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</si>
  <si>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</si>
  <si>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</si>
  <si>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</si>
  <si>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</si>
  <si>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</si>
  <si>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</si>
  <si>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</si>
  <si>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</si>
  <si>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</si>
  <si>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</si>
  <si>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</si>
  <si>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</si>
  <si>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</si>
  <si>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</si>
  <si>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</si>
  <si>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</si>
  <si>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</si>
  <si>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</si>
  <si>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</si>
  <si>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</si>
  <si>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</si>
  <si>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</si>
  <si>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</si>
  <si>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</si>
  <si>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</si>
  <si>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</si>
  <si>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</si>
  <si>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</si>
  <si>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</si>
  <si>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</si>
  <si>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</si>
  <si>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</si>
  <si>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</si>
  <si>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</si>
  <si>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</si>
  <si>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</si>
  <si>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</si>
  <si>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</si>
  <si>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</si>
  <si>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</si>
  <si>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</si>
  <si>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</si>
  <si>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</si>
  <si>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</si>
  <si>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</si>
  <si>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</si>
  <si>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</si>
  <si>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</si>
  <si>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</si>
  <si>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</si>
  <si>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</si>
  <si>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</si>
  <si>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</si>
  <si>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</si>
  <si>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</si>
  <si>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</si>
  <si>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</si>
  <si>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</si>
  <si>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</si>
  <si>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</si>
  <si>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</si>
  <si>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</si>
  <si>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</si>
  <si>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</si>
  <si>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</si>
  <si>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</si>
  <si>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</si>
  <si>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</si>
  <si>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</si>
  <si>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</si>
  <si>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</si>
  <si>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</si>
  <si>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</si>
  <si>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</si>
  <si>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</si>
  <si>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</si>
  <si>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</si>
  <si>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</si>
  <si>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</si>
  <si>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</si>
  <si>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</si>
  <si>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</si>
  <si>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</si>
  <si>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</si>
  <si>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</si>
  <si>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</si>
  <si>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</si>
  <si>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</si>
  <si>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</si>
  <si>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</si>
  <si>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</si>
  <si>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</si>
  <si>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</si>
  <si>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</si>
  <si>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</si>
  <si>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</si>
  <si>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</si>
  <si>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</si>
  <si>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</si>
  <si>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</si>
  <si>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</si>
  <si>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</si>
  <si>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</si>
  <si>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</si>
  <si>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</si>
  <si>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</si>
  <si>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</si>
  <si>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</si>
  <si>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</si>
  <si>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</si>
  <si>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</si>
  <si>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</si>
  <si>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</si>
  <si>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</si>
  <si>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</si>
  <si>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</si>
  <si>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</si>
  <si>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</si>
  <si>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</si>
  <si>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</si>
  <si>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</si>
  <si>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</si>
  <si>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</si>
  <si>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</si>
  <si>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</si>
  <si>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</si>
  <si>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</si>
  <si>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</si>
  <si>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</si>
  <si>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</si>
  <si>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</si>
  <si>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</si>
  <si>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</si>
  <si>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AAGJM te mbajtura per investim   (Amortizim)</t>
  </si>
  <si>
    <t>Te tjera te pagueshme   467</t>
  </si>
  <si>
    <t>Te pagueshme per detyrime tatimore 4458+4453</t>
  </si>
  <si>
    <t>Te pagueshme ndaj punonjesve dhe sigurimeve shoqerore/shendetsore 421+431</t>
  </si>
  <si>
    <t>Te pagueshme per aktivitetin e shfrytezimit  401</t>
  </si>
  <si>
    <t>Te tjera te pagueshme    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</si>
</sst>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8"/>
  <sheetViews>
    <sheetView showGridLines="0" tabSelected="1" workbookViewId="0">
      <selection activeCell="A5" sqref="A5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7.2851562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255</v>
      </c>
    </row>
    <row r="2" spans="1:5">
      <c r="A2" s="60" t="s">
        <v>252</v>
      </c>
    </row>
    <row r="3" spans="1:5">
      <c r="A3" s="60" t="s">
        <v>253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1468106</v>
      </c>
      <c r="C11" s="53"/>
      <c r="D11" s="65">
        <v>2056736</v>
      </c>
      <c r="E11" s="41"/>
    </row>
    <row r="12" spans="1:5">
      <c r="A12" s="49" t="s">
        <v>256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>
        <f>535572+3957755</f>
        <v>4493327</v>
      </c>
      <c r="C16" s="53"/>
      <c r="D16" s="65">
        <f>35573+3957755</f>
        <v>3993328</v>
      </c>
      <c r="E16" s="41"/>
    </row>
    <row r="17" spans="1:5">
      <c r="A17" s="49" t="s">
        <v>220</v>
      </c>
      <c r="B17" s="63"/>
      <c r="C17" s="64"/>
      <c r="D17" s="63"/>
      <c r="E17" s="41"/>
    </row>
    <row r="18" spans="1:5">
      <c r="A18" s="66" t="s">
        <v>286</v>
      </c>
      <c r="B18" s="65">
        <v>11770834</v>
      </c>
      <c r="C18" s="53"/>
      <c r="D18" s="65">
        <v>10133012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278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257</v>
      </c>
      <c r="B24" s="65">
        <v>329473</v>
      </c>
      <c r="C24" s="53"/>
      <c r="D24" s="65">
        <v>479905</v>
      </c>
      <c r="E24" s="41"/>
    </row>
    <row r="25" spans="1:5">
      <c r="A25" s="66" t="s">
        <v>258</v>
      </c>
      <c r="B25" s="65"/>
      <c r="C25" s="53"/>
      <c r="D25" s="65"/>
      <c r="E25" s="41"/>
    </row>
    <row r="26" spans="1:5">
      <c r="A26" s="66" t="s">
        <v>259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260</v>
      </c>
      <c r="B28" s="65"/>
      <c r="C28" s="53"/>
      <c r="D28" s="65"/>
      <c r="E28" s="41"/>
    </row>
    <row r="29" spans="1:5">
      <c r="A29" s="66" t="s">
        <v>261</v>
      </c>
      <c r="B29" s="65"/>
      <c r="C29" s="53"/>
      <c r="D29" s="65"/>
      <c r="E29" s="41"/>
    </row>
    <row r="30" spans="1:5">
      <c r="A30" s="66" t="s">
        <v>262</v>
      </c>
      <c r="B30" s="65"/>
      <c r="C30" s="53"/>
      <c r="D30" s="65"/>
      <c r="E30" s="41"/>
    </row>
    <row r="31" spans="1:5">
      <c r="A31" s="49" t="s">
        <v>221</v>
      </c>
      <c r="B31" s="63">
        <v>3607757</v>
      </c>
      <c r="C31" s="64"/>
      <c r="D31" s="63">
        <v>4508218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21669497</v>
      </c>
      <c r="C33" s="58"/>
      <c r="D33" s="57">
        <f>SUM(D11:D32)</f>
        <v>21171199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251</v>
      </c>
      <c r="B43" s="48"/>
      <c r="C43" s="53"/>
      <c r="D43" s="48"/>
      <c r="E43" s="41"/>
    </row>
    <row r="44" spans="1:5">
      <c r="A44" s="66" t="s">
        <v>287</v>
      </c>
      <c r="B44" s="65">
        <f>609306414</f>
        <v>609306414</v>
      </c>
      <c r="C44" s="53"/>
      <c r="D44" s="65">
        <v>608223704</v>
      </c>
      <c r="E44" s="41"/>
    </row>
    <row r="45" spans="1:5">
      <c r="A45" s="66" t="s">
        <v>288</v>
      </c>
      <c r="B45" s="65">
        <f>173729564</f>
        <v>173729564</v>
      </c>
      <c r="C45" s="53"/>
      <c r="D45" s="65">
        <v>173729564</v>
      </c>
      <c r="E45" s="41"/>
    </row>
    <row r="46" spans="1:5">
      <c r="A46" s="66" t="s">
        <v>289</v>
      </c>
      <c r="B46" s="65">
        <f>1506595+583333</f>
        <v>2089928</v>
      </c>
      <c r="C46" s="53"/>
      <c r="D46" s="65">
        <f>583333+1506595-1</f>
        <v>2089927</v>
      </c>
      <c r="E46" s="41"/>
    </row>
    <row r="47" spans="1:5">
      <c r="A47" s="66" t="s">
        <v>297</v>
      </c>
      <c r="B47" s="65">
        <v>-252612114</v>
      </c>
      <c r="C47" s="53"/>
      <c r="D47" s="65">
        <v>-216981138</v>
      </c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264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532513792</v>
      </c>
      <c r="C55" s="58"/>
      <c r="D55" s="57">
        <f>SUM(D37:D54)</f>
        <v>567062057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554183289</v>
      </c>
      <c r="C57" s="68"/>
      <c r="D57" s="67">
        <f>D55+D33</f>
        <v>588233256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265</v>
      </c>
      <c r="B63" s="65"/>
      <c r="C63" s="53"/>
      <c r="D63" s="65"/>
      <c r="E63" s="41"/>
    </row>
    <row r="64" spans="1:5">
      <c r="A64" s="66" t="s">
        <v>266</v>
      </c>
      <c r="B64" s="65"/>
      <c r="C64" s="53"/>
      <c r="D64" s="65"/>
      <c r="E64" s="41"/>
    </row>
    <row r="65" spans="1:5">
      <c r="A65" s="66" t="s">
        <v>301</v>
      </c>
      <c r="B65" s="65">
        <f>577260</f>
        <v>577260</v>
      </c>
      <c r="C65" s="53"/>
      <c r="D65" s="65">
        <f>34602</f>
        <v>34602</v>
      </c>
      <c r="E65" s="41"/>
    </row>
    <row r="66" spans="1:5">
      <c r="A66" s="66" t="s">
        <v>267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300</v>
      </c>
      <c r="B69" s="65">
        <f>28549</f>
        <v>28549</v>
      </c>
      <c r="C69" s="53"/>
      <c r="D69" s="65">
        <f>29740+28549</f>
        <v>58289</v>
      </c>
      <c r="E69" s="41"/>
    </row>
    <row r="70" spans="1:5">
      <c r="A70" s="66" t="s">
        <v>299</v>
      </c>
      <c r="B70" s="65">
        <f>31736+611072</f>
        <v>642808</v>
      </c>
      <c r="C70" s="53"/>
      <c r="D70" s="65">
        <f>31736+106450-1</f>
        <v>138185</v>
      </c>
      <c r="E70" s="41"/>
    </row>
    <row r="71" spans="1:5">
      <c r="A71" s="66" t="s">
        <v>298</v>
      </c>
      <c r="B71" s="65">
        <f>1159257+1147817</f>
        <v>2307074</v>
      </c>
      <c r="C71" s="53"/>
      <c r="D71" s="65">
        <f>1271926+1139587</f>
        <v>2411513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250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3555691</v>
      </c>
      <c r="C75" s="58"/>
      <c r="D75" s="57">
        <f>SUM(D62:D74)</f>
        <v>2642589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265</v>
      </c>
      <c r="B79" s="65">
        <f>228905410</f>
        <v>228905410</v>
      </c>
      <c r="C79" s="53"/>
      <c r="D79" s="65">
        <v>263637819</v>
      </c>
      <c r="E79" s="41"/>
    </row>
    <row r="80" spans="1:5">
      <c r="A80" s="66" t="s">
        <v>266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267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302</v>
      </c>
      <c r="B85" s="65">
        <v>160779099</v>
      </c>
      <c r="C85" s="53"/>
      <c r="D85" s="65">
        <v>193329098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250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389684509</v>
      </c>
      <c r="C92" s="58"/>
      <c r="D92" s="57">
        <f>SUM(D78:D91)</f>
        <v>456966917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393240200</v>
      </c>
      <c r="C94" s="68"/>
      <c r="D94" s="69">
        <f>D75+D92</f>
        <v>459609506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174260000</v>
      </c>
      <c r="C97" s="53"/>
      <c r="D97" s="65">
        <v>174260000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1781609</v>
      </c>
      <c r="C101" s="53"/>
      <c r="D101" s="65">
        <v>1781609</v>
      </c>
      <c r="E101" s="41"/>
    </row>
    <row r="102" spans="1:5">
      <c r="A102" s="66" t="s">
        <v>270</v>
      </c>
      <c r="B102" s="65">
        <v>587825</v>
      </c>
      <c r="C102" s="53"/>
      <c r="D102" s="65">
        <v>587825</v>
      </c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-48005684</v>
      </c>
      <c r="C105" s="64"/>
      <c r="D105" s="65">
        <v>-22994734</v>
      </c>
      <c r="E105" s="41"/>
    </row>
    <row r="106" spans="1:5">
      <c r="A106" s="49" t="s">
        <v>245</v>
      </c>
      <c r="B106" s="65">
        <v>32319339</v>
      </c>
      <c r="C106" s="53"/>
      <c r="D106" s="65">
        <v>-25010950</v>
      </c>
      <c r="E106" s="41"/>
    </row>
    <row r="107" spans="1:5" ht="18" customHeight="1">
      <c r="A107" s="49" t="s">
        <v>248</v>
      </c>
      <c r="B107" s="61">
        <f>SUM(B97:B106)</f>
        <v>160943089</v>
      </c>
      <c r="C107" s="62"/>
      <c r="D107" s="61">
        <f>SUM(D97:D106)</f>
        <v>128623750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160943089</v>
      </c>
      <c r="C109" s="68"/>
      <c r="D109" s="69">
        <f>SUM(D107:D108)</f>
        <v>128623750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554183289</v>
      </c>
      <c r="C111" s="68"/>
      <c r="D111" s="67">
        <f>D94+D109</f>
        <v>588233256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2020-05-04T09:45:09Z</dcterms:modified>
</cp:coreProperties>
</file>